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79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_xlnm.Print_Area" localSheetId="0">'Tabelle1'!$A$1:$K$40</definedName>
  </definedNames>
  <calcPr fullCalcOnLoad="1"/>
</workbook>
</file>

<file path=xl/sharedStrings.xml><?xml version="1.0" encoding="utf-8"?>
<sst xmlns="http://schemas.openxmlformats.org/spreadsheetml/2006/main" count="48" uniqueCount="30">
  <si>
    <t>Museum</t>
  </si>
  <si>
    <t xml:space="preserve">Rheinisches Freilichtmuseum Kommern </t>
  </si>
  <si>
    <t>Archäologischer Park, Große Thermen, Regionalmuseum Xanten</t>
  </si>
  <si>
    <t>Bergisches Freilichtmuseum</t>
  </si>
  <si>
    <t>Rheinisches LandesMuseum</t>
  </si>
  <si>
    <t>Rhein. Industriemuseum Oberhausen</t>
  </si>
  <si>
    <t>Peter Behrensbau</t>
  </si>
  <si>
    <t>Rhein. Industriemuseum Solingen</t>
  </si>
  <si>
    <t>Rhein. Industriemuseum Engelskirchen</t>
  </si>
  <si>
    <t>Rheinisches Industriemuseum Euskirchen</t>
  </si>
  <si>
    <t>Rheinisches Industriemuseum Ratingen</t>
  </si>
  <si>
    <t>Summe Rheinisches Industriemuseum</t>
  </si>
  <si>
    <t>Kostenfreier Zutritt</t>
  </si>
  <si>
    <t xml:space="preserve">Summe  </t>
  </si>
  <si>
    <t>Zahlende Besucher</t>
  </si>
  <si>
    <t>Rheinisches Industriemuseum Bergisch Gl.*</t>
  </si>
  <si>
    <t>Eintrittsentgelte</t>
  </si>
  <si>
    <t>Abweichung in %</t>
  </si>
  <si>
    <t xml:space="preserve">Gesamt </t>
  </si>
  <si>
    <t>Durchschnittl. Entgelt / zahlender Besucher</t>
  </si>
  <si>
    <t>01.01. – 31.12.2006</t>
  </si>
  <si>
    <t>01.01.–31.12. 2006</t>
  </si>
  <si>
    <t>01.01.-31.12. 2006</t>
  </si>
  <si>
    <t>01.01.–31.12.2005</t>
  </si>
  <si>
    <t xml:space="preserve"> 01.01.-31.12. 2006</t>
  </si>
  <si>
    <t>Rheinisches Industriemuseum Bergisch Gl.</t>
  </si>
  <si>
    <r>
      <t xml:space="preserve">* </t>
    </r>
    <r>
      <rPr>
        <sz val="8"/>
        <rFont val="Arial"/>
        <family val="2"/>
      </rPr>
      <t>gem. Vertrag mit dem Zweckverband Colonia Ulpia Traiana werden an diesen anteilig Eintrittsgelder des Archäologischen Park Xanten abgeführt</t>
    </r>
  </si>
  <si>
    <r>
      <t xml:space="preserve">Archäologischer Park, Große Thermen, Regionalmuseum Xanten </t>
    </r>
    <r>
      <rPr>
        <b/>
        <u val="single"/>
        <sz val="12"/>
        <rFont val="Arial"/>
        <family val="2"/>
      </rPr>
      <t>vor Abführung CUT</t>
    </r>
    <r>
      <rPr>
        <sz val="12"/>
        <rFont val="Arial"/>
        <family val="2"/>
      </rPr>
      <t>*</t>
    </r>
  </si>
  <si>
    <r>
      <t xml:space="preserve">Archäologischer Park, Große Thermen, Regionalmuseum Xanten </t>
    </r>
    <r>
      <rPr>
        <b/>
        <u val="single"/>
        <sz val="12"/>
        <rFont val="Arial"/>
        <family val="2"/>
      </rPr>
      <t>nach Abführung CUT*</t>
    </r>
  </si>
  <si>
    <t>Zusätzliche Erlöse durch Museumspädagogische Programme, Vorträge, Konzerte, Raumvermietung, Veranstaltungen, Parkgebühren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</si>
</sst>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/\ mmm/;@"/>
    <numFmt numFmtId="173" formatCode="#,##0.00\ [$€-1]"/>
    <numFmt numFmtId="174" formatCode="0.0%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3" fontId="2" fillId="0" borderId="2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17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7" xfId="15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3" fontId="5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3" fontId="2" fillId="0" borderId="13" xfId="15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3" fontId="4" fillId="0" borderId="13" xfId="15" applyNumberFormat="1" applyFont="1" applyBorder="1" applyAlignment="1">
      <alignment horizontal="right"/>
    </xf>
    <xf numFmtId="3" fontId="4" fillId="0" borderId="16" xfId="15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9" xfId="0" applyFont="1" applyBorder="1" applyAlignment="1">
      <alignment/>
    </xf>
    <xf numFmtId="3" fontId="4" fillId="0" borderId="15" xfId="15" applyNumberFormat="1" applyFont="1" applyBorder="1" applyAlignment="1">
      <alignment horizontal="right"/>
    </xf>
    <xf numFmtId="3" fontId="4" fillId="0" borderId="1" xfId="15" applyNumberFormat="1" applyFont="1" applyBorder="1" applyAlignment="1">
      <alignment horizontal="right"/>
    </xf>
    <xf numFmtId="0" fontId="2" fillId="0" borderId="9" xfId="0" applyFont="1" applyBorder="1" applyAlignment="1">
      <alignment wrapText="1"/>
    </xf>
    <xf numFmtId="3" fontId="4" fillId="0" borderId="15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2" fillId="0" borderId="23" xfId="15" applyNumberFormat="1" applyFont="1" applyBorder="1" applyAlignment="1">
      <alignment horizontal="right"/>
    </xf>
    <xf numFmtId="0" fontId="4" fillId="0" borderId="0" xfId="0" applyFont="1" applyAlignment="1">
      <alignment/>
    </xf>
    <xf numFmtId="173" fontId="2" fillId="0" borderId="9" xfId="0" applyNumberFormat="1" applyFont="1" applyBorder="1" applyAlignment="1">
      <alignment horizontal="right"/>
    </xf>
    <xf numFmtId="173" fontId="2" fillId="0" borderId="24" xfId="0" applyNumberFormat="1" applyFont="1" applyBorder="1" applyAlignment="1">
      <alignment horizontal="right"/>
    </xf>
    <xf numFmtId="173" fontId="4" fillId="0" borderId="9" xfId="0" applyNumberFormat="1" applyFont="1" applyBorder="1" applyAlignment="1">
      <alignment horizontal="right"/>
    </xf>
    <xf numFmtId="173" fontId="4" fillId="0" borderId="17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4" fillId="0" borderId="25" xfId="0" applyFont="1" applyBorder="1" applyAlignment="1">
      <alignment/>
    </xf>
    <xf numFmtId="173" fontId="2" fillId="0" borderId="11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173" fontId="2" fillId="0" borderId="12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1" xfId="0" applyNumberFormat="1" applyFont="1" applyBorder="1" applyAlignment="1">
      <alignment horizontal="left" wrapText="1"/>
    </xf>
    <xf numFmtId="3" fontId="5" fillId="0" borderId="22" xfId="0" applyNumberFormat="1" applyFont="1" applyBorder="1" applyAlignment="1">
      <alignment horizontal="left" wrapText="1"/>
    </xf>
    <xf numFmtId="3" fontId="5" fillId="0" borderId="23" xfId="0" applyNumberFormat="1" applyFont="1" applyBorder="1" applyAlignment="1">
      <alignment horizontal="left" wrapText="1"/>
    </xf>
    <xf numFmtId="3" fontId="5" fillId="0" borderId="20" xfId="0" applyNumberFormat="1" applyFont="1" applyBorder="1" applyAlignment="1">
      <alignment horizontal="right" wrapText="1"/>
    </xf>
    <xf numFmtId="0" fontId="8" fillId="0" borderId="3" xfId="0" applyFont="1" applyBorder="1" applyAlignment="1">
      <alignment/>
    </xf>
    <xf numFmtId="0" fontId="5" fillId="0" borderId="2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8" fillId="0" borderId="27" xfId="0" applyFont="1" applyBorder="1" applyAlignment="1">
      <alignment/>
    </xf>
    <xf numFmtId="10" fontId="1" fillId="0" borderId="9" xfId="0" applyNumberFormat="1" applyFont="1" applyBorder="1" applyAlignment="1">
      <alignment horizontal="right"/>
    </xf>
    <xf numFmtId="10" fontId="1" fillId="0" borderId="2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2" fillId="0" borderId="9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17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173" fontId="2" fillId="0" borderId="26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 wrapText="1"/>
    </xf>
    <xf numFmtId="0" fontId="0" fillId="0" borderId="29" xfId="0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 wrapText="1"/>
    </xf>
    <xf numFmtId="3" fontId="5" fillId="0" borderId="32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 wrapText="1"/>
    </xf>
    <xf numFmtId="3" fontId="5" fillId="0" borderId="35" xfId="0" applyNumberFormat="1" applyFont="1" applyBorder="1" applyAlignment="1">
      <alignment horizontal="right" wrapText="1"/>
    </xf>
    <xf numFmtId="0" fontId="0" fillId="0" borderId="36" xfId="0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3" fontId="2" fillId="0" borderId="25" xfId="15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8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view="pageBreakPreview" zoomScale="60" zoomScaleNormal="75" workbookViewId="0" topLeftCell="E1">
      <selection activeCell="L6" sqref="L6"/>
    </sheetView>
  </sheetViews>
  <sheetFormatPr defaultColWidth="11.421875" defaultRowHeight="12.75"/>
  <cols>
    <col min="1" max="1" width="58.7109375" style="0" customWidth="1"/>
    <col min="2" max="2" width="10.28125" style="0" hidden="1" customWidth="1"/>
    <col min="3" max="3" width="11.7109375" style="0" hidden="1" customWidth="1"/>
    <col min="4" max="4" width="9.57421875" style="0" hidden="1" customWidth="1"/>
    <col min="5" max="5" width="24.28125" style="0" customWidth="1"/>
    <col min="6" max="6" width="19.140625" style="0" customWidth="1"/>
    <col min="7" max="7" width="23.421875" style="1" customWidth="1"/>
    <col min="8" max="8" width="24.57421875" style="0" customWidth="1"/>
    <col min="9" max="9" width="19.28125" style="0" customWidth="1"/>
    <col min="10" max="10" width="22.8515625" style="1" customWidth="1"/>
    <col min="11" max="11" width="18.28125" style="0" customWidth="1"/>
    <col min="12" max="12" width="21.57421875" style="0" customWidth="1"/>
    <col min="13" max="16384" width="11.421875" style="2" customWidth="1"/>
  </cols>
  <sheetData>
    <row r="1" spans="1:11" s="6" customFormat="1" ht="24.75" customHeight="1" thickBot="1">
      <c r="A1" s="20"/>
      <c r="B1" s="19"/>
      <c r="C1" s="7"/>
      <c r="D1" s="7"/>
      <c r="E1" s="22"/>
      <c r="F1" s="22"/>
      <c r="G1" s="22"/>
      <c r="H1" s="27"/>
      <c r="I1" s="27"/>
      <c r="J1" s="27"/>
      <c r="K1" s="24"/>
    </row>
    <row r="2" spans="1:11" s="6" customFormat="1" ht="45.75" customHeight="1" thickBot="1">
      <c r="A2" s="59"/>
      <c r="B2" s="107"/>
      <c r="C2" s="108"/>
      <c r="D2" s="108"/>
      <c r="E2" s="91" t="s">
        <v>23</v>
      </c>
      <c r="F2" s="81"/>
      <c r="G2" s="87"/>
      <c r="H2" s="81" t="s">
        <v>20</v>
      </c>
      <c r="I2" s="81"/>
      <c r="J2" s="87"/>
      <c r="K2" s="60"/>
    </row>
    <row r="3" spans="1:11" ht="36.75" thickBot="1">
      <c r="A3" s="61"/>
      <c r="B3" s="62"/>
      <c r="C3" s="63"/>
      <c r="D3" s="64"/>
      <c r="E3" s="92" t="s">
        <v>14</v>
      </c>
      <c r="F3" s="65" t="s">
        <v>12</v>
      </c>
      <c r="G3" s="88" t="s">
        <v>18</v>
      </c>
      <c r="H3" s="65" t="s">
        <v>14</v>
      </c>
      <c r="I3" s="65" t="s">
        <v>12</v>
      </c>
      <c r="J3" s="88" t="s">
        <v>18</v>
      </c>
      <c r="K3" s="65" t="s">
        <v>17</v>
      </c>
    </row>
    <row r="4" spans="1:11" ht="15.75">
      <c r="A4" s="21" t="s">
        <v>0</v>
      </c>
      <c r="B4" s="29"/>
      <c r="C4" s="3"/>
      <c r="D4" s="4"/>
      <c r="E4" s="93"/>
      <c r="F4" s="82"/>
      <c r="G4" s="100"/>
      <c r="H4" s="82"/>
      <c r="I4" s="82"/>
      <c r="J4" s="89"/>
      <c r="K4" s="28"/>
    </row>
    <row r="5" spans="1:11" ht="15.75">
      <c r="A5" s="34" t="s">
        <v>1</v>
      </c>
      <c r="B5" s="35"/>
      <c r="C5" s="36"/>
      <c r="D5" s="5"/>
      <c r="E5" s="94">
        <v>177327</v>
      </c>
      <c r="F5" s="83">
        <v>32927</v>
      </c>
      <c r="G5" s="26">
        <f>SUM(E5:F5)</f>
        <v>210254</v>
      </c>
      <c r="H5" s="83">
        <f>183565+11576-428</f>
        <v>194713</v>
      </c>
      <c r="I5" s="83">
        <f>44878-11576</f>
        <v>33302</v>
      </c>
      <c r="J5" s="80">
        <f>SUM(H5:I5)</f>
        <v>228015</v>
      </c>
      <c r="K5" s="70">
        <f>(J5/G5)-100%</f>
        <v>0.0844740171411722</v>
      </c>
    </row>
    <row r="6" spans="1:11" ht="31.5">
      <c r="A6" s="37" t="s">
        <v>2</v>
      </c>
      <c r="B6" s="38"/>
      <c r="C6" s="39"/>
      <c r="D6" s="5"/>
      <c r="E6" s="94">
        <v>359414</v>
      </c>
      <c r="F6" s="83">
        <v>14665</v>
      </c>
      <c r="G6" s="26">
        <f aca="true" t="shared" si="0" ref="G6:G17">SUM(E6:F6)</f>
        <v>374079</v>
      </c>
      <c r="H6" s="83">
        <v>279525</v>
      </c>
      <c r="I6" s="83">
        <v>12520</v>
      </c>
      <c r="J6" s="80">
        <f>SUM(H6:I6)</f>
        <v>292045</v>
      </c>
      <c r="K6" s="70">
        <f>(J6/G6)-100%</f>
        <v>-0.21929592412297938</v>
      </c>
    </row>
    <row r="7" spans="1:11" ht="15.75">
      <c r="A7" s="34" t="s">
        <v>3</v>
      </c>
      <c r="B7" s="38"/>
      <c r="C7" s="39"/>
      <c r="D7" s="5"/>
      <c r="E7" s="94">
        <v>59614</v>
      </c>
      <c r="F7" s="83">
        <v>8298</v>
      </c>
      <c r="G7" s="26">
        <f t="shared" si="0"/>
        <v>67912</v>
      </c>
      <c r="H7" s="106">
        <f>68803+27+203</f>
        <v>69033</v>
      </c>
      <c r="I7" s="83">
        <v>3393</v>
      </c>
      <c r="J7" s="80">
        <f>SUM(H7:I7)</f>
        <v>72426</v>
      </c>
      <c r="K7" s="70">
        <f>(J7/G7)-100%</f>
        <v>0.0664683708328424</v>
      </c>
    </row>
    <row r="8" spans="1:11" ht="15.75">
      <c r="A8" s="34" t="s">
        <v>4</v>
      </c>
      <c r="B8" s="38"/>
      <c r="C8" s="39"/>
      <c r="D8" s="5"/>
      <c r="E8" s="95">
        <v>81075</v>
      </c>
      <c r="F8" s="103">
        <v>5008</v>
      </c>
      <c r="G8" s="26">
        <f t="shared" si="0"/>
        <v>86083</v>
      </c>
      <c r="H8" s="83">
        <v>161212</v>
      </c>
      <c r="I8" s="83">
        <v>11351</v>
      </c>
      <c r="J8" s="80">
        <f>SUM(H8:I8)</f>
        <v>172563</v>
      </c>
      <c r="K8" s="70">
        <f>(J8/G8)-100%</f>
        <v>1.0046118281193732</v>
      </c>
    </row>
    <row r="9" spans="1:11" ht="15.75">
      <c r="A9" s="40" t="s">
        <v>5</v>
      </c>
      <c r="B9" s="38"/>
      <c r="C9" s="39"/>
      <c r="D9" s="5"/>
      <c r="E9" s="96">
        <v>42507</v>
      </c>
      <c r="F9" s="104">
        <v>1721</v>
      </c>
      <c r="G9" s="30">
        <f t="shared" si="0"/>
        <v>44228</v>
      </c>
      <c r="H9" s="84">
        <v>35314.2174188297</v>
      </c>
      <c r="I9" s="84">
        <v>1429.7825811702992</v>
      </c>
      <c r="J9" s="80">
        <v>36744</v>
      </c>
      <c r="K9" s="70">
        <f aca="true" t="shared" si="1" ref="K9:K17">(J9/G9)-100%</f>
        <v>-0.16921407253323684</v>
      </c>
    </row>
    <row r="10" spans="1:11" ht="15.75">
      <c r="A10" s="40" t="s">
        <v>6</v>
      </c>
      <c r="B10" s="38"/>
      <c r="C10" s="41"/>
      <c r="D10" s="5"/>
      <c r="E10" s="96">
        <v>2426</v>
      </c>
      <c r="F10" s="104"/>
      <c r="G10" s="30">
        <f t="shared" si="0"/>
        <v>2426</v>
      </c>
      <c r="H10" s="84">
        <v>5034</v>
      </c>
      <c r="I10" s="84">
        <v>250</v>
      </c>
      <c r="J10" s="80">
        <v>5284</v>
      </c>
      <c r="K10" s="70">
        <f t="shared" si="1"/>
        <v>1.178070898598516</v>
      </c>
    </row>
    <row r="11" spans="1:11" ht="15.75">
      <c r="A11" s="40" t="s">
        <v>7</v>
      </c>
      <c r="B11" s="38"/>
      <c r="C11" s="39"/>
      <c r="D11" s="5"/>
      <c r="E11" s="96">
        <v>28394</v>
      </c>
      <c r="F11" s="104">
        <v>3140</v>
      </c>
      <c r="G11" s="30">
        <f t="shared" si="0"/>
        <v>31534</v>
      </c>
      <c r="H11" s="84">
        <v>23007.658019915012</v>
      </c>
      <c r="I11" s="84">
        <v>2544.3419800849874</v>
      </c>
      <c r="J11" s="80">
        <v>25552</v>
      </c>
      <c r="K11" s="70">
        <f t="shared" si="1"/>
        <v>-0.18970000634236062</v>
      </c>
    </row>
    <row r="12" spans="1:11" ht="15.75">
      <c r="A12" s="40" t="s">
        <v>8</v>
      </c>
      <c r="B12" s="38"/>
      <c r="C12" s="39"/>
      <c r="D12" s="5"/>
      <c r="E12" s="96">
        <v>19104</v>
      </c>
      <c r="F12" s="104">
        <v>944</v>
      </c>
      <c r="G12" s="30">
        <f t="shared" si="0"/>
        <v>20048</v>
      </c>
      <c r="H12" s="84">
        <v>18972.498004788507</v>
      </c>
      <c r="I12" s="84">
        <v>937.5019952114925</v>
      </c>
      <c r="J12" s="80">
        <v>19910</v>
      </c>
      <c r="K12" s="70">
        <f t="shared" si="1"/>
        <v>-0.0068834796488427274</v>
      </c>
    </row>
    <row r="13" spans="1:11" ht="15.75">
      <c r="A13" s="40" t="s">
        <v>9</v>
      </c>
      <c r="B13" s="38"/>
      <c r="C13" s="39"/>
      <c r="D13" s="5"/>
      <c r="E13" s="96">
        <v>24403</v>
      </c>
      <c r="F13" s="104">
        <v>1707</v>
      </c>
      <c r="G13" s="30">
        <f t="shared" si="0"/>
        <v>26110</v>
      </c>
      <c r="H13" s="84">
        <v>22715</v>
      </c>
      <c r="I13" s="84">
        <v>2100</v>
      </c>
      <c r="J13" s="80">
        <v>24815</v>
      </c>
      <c r="K13" s="70">
        <f t="shared" si="1"/>
        <v>-0.04959785522788207</v>
      </c>
    </row>
    <row r="14" spans="1:11" ht="15.75">
      <c r="A14" s="40" t="s">
        <v>10</v>
      </c>
      <c r="B14" s="38"/>
      <c r="C14" s="39"/>
      <c r="D14" s="5"/>
      <c r="E14" s="96">
        <v>26348</v>
      </c>
      <c r="F14" s="104">
        <v>1340</v>
      </c>
      <c r="G14" s="30">
        <f t="shared" si="0"/>
        <v>27688</v>
      </c>
      <c r="H14" s="84">
        <v>19763.85481074834</v>
      </c>
      <c r="I14" s="84">
        <v>1005.1451892516615</v>
      </c>
      <c r="J14" s="80">
        <v>20769</v>
      </c>
      <c r="K14" s="70">
        <f t="shared" si="1"/>
        <v>-0.24989164981219303</v>
      </c>
    </row>
    <row r="15" spans="1:11" ht="16.5" thickBot="1">
      <c r="A15" s="42" t="s">
        <v>15</v>
      </c>
      <c r="B15" s="43"/>
      <c r="C15" s="44"/>
      <c r="D15" s="14"/>
      <c r="E15" s="97">
        <v>19578</v>
      </c>
      <c r="F15" s="105">
        <v>2014</v>
      </c>
      <c r="G15" s="31">
        <f>SUM(E15:F15)</f>
        <v>21592</v>
      </c>
      <c r="H15" s="84">
        <v>18186.177565765098</v>
      </c>
      <c r="I15" s="84">
        <v>1870.8224342349017</v>
      </c>
      <c r="J15" s="80">
        <v>20057</v>
      </c>
      <c r="K15" s="70">
        <f t="shared" si="1"/>
        <v>-0.07109114486846979</v>
      </c>
    </row>
    <row r="16" spans="1:11" ht="16.5" thickBot="1">
      <c r="A16" s="45" t="s">
        <v>11</v>
      </c>
      <c r="B16" s="46"/>
      <c r="C16" s="47"/>
      <c r="D16" s="48"/>
      <c r="E16" s="98">
        <v>162760</v>
      </c>
      <c r="F16" s="23">
        <v>10866</v>
      </c>
      <c r="G16" s="101">
        <f t="shared" si="0"/>
        <v>173626</v>
      </c>
      <c r="H16" s="85">
        <f>SUM(H9:H15)</f>
        <v>142993.40582004664</v>
      </c>
      <c r="I16" s="85">
        <f>SUM(I9:I15)</f>
        <v>10137.594179953343</v>
      </c>
      <c r="J16" s="80">
        <f>SUM(J9:J15)</f>
        <v>153131</v>
      </c>
      <c r="K16" s="70">
        <f t="shared" si="1"/>
        <v>-0.11804107679725384</v>
      </c>
    </row>
    <row r="17" spans="1:12" s="9" customFormat="1" ht="16.5" thickBot="1">
      <c r="A17" s="25" t="s">
        <v>13</v>
      </c>
      <c r="B17" s="10"/>
      <c r="C17" s="11"/>
      <c r="D17" s="12"/>
      <c r="E17" s="99">
        <f>SUM(E5:E15)</f>
        <v>840190</v>
      </c>
      <c r="F17" s="86">
        <f>SUM(F5:F15)</f>
        <v>71764</v>
      </c>
      <c r="G17" s="102">
        <f t="shared" si="0"/>
        <v>911954</v>
      </c>
      <c r="H17" s="86">
        <f>SUM(H5:H16)</f>
        <v>990469.8116400933</v>
      </c>
      <c r="I17" s="86">
        <f>SUM(I5:I16)</f>
        <v>80841.1883599067</v>
      </c>
      <c r="J17" s="90">
        <f>SUM(H17:I17)</f>
        <v>1071311</v>
      </c>
      <c r="K17" s="71">
        <f t="shared" si="1"/>
        <v>0.17474236639128726</v>
      </c>
      <c r="L17" s="13"/>
    </row>
    <row r="18" ht="12.75">
      <c r="A18" s="18"/>
    </row>
    <row r="19" ht="12.75">
      <c r="A19" s="18"/>
    </row>
    <row r="20" ht="2.25" customHeight="1" thickBot="1">
      <c r="A20" s="18"/>
    </row>
    <row r="21" ht="13.5" hidden="1" thickBot="1">
      <c r="A21" s="18"/>
    </row>
    <row r="22" spans="1:10" ht="198.75" thickBot="1">
      <c r="A22" s="59" t="s">
        <v>0</v>
      </c>
      <c r="B22" s="66"/>
      <c r="C22" s="66"/>
      <c r="D22" s="66"/>
      <c r="E22" s="67" t="s">
        <v>16</v>
      </c>
      <c r="F22" s="68"/>
      <c r="G22" s="67" t="s">
        <v>16</v>
      </c>
      <c r="H22" s="67" t="s">
        <v>29</v>
      </c>
      <c r="I22" s="67" t="s">
        <v>18</v>
      </c>
      <c r="J22" s="67" t="s">
        <v>19</v>
      </c>
    </row>
    <row r="23" spans="1:12" s="6" customFormat="1" ht="36.75" thickBot="1">
      <c r="A23" s="69"/>
      <c r="B23" s="66"/>
      <c r="C23" s="66"/>
      <c r="D23" s="66"/>
      <c r="E23" s="67" t="s">
        <v>23</v>
      </c>
      <c r="F23" s="68"/>
      <c r="G23" s="67" t="s">
        <v>21</v>
      </c>
      <c r="H23" s="67" t="s">
        <v>24</v>
      </c>
      <c r="I23" s="67" t="s">
        <v>22</v>
      </c>
      <c r="J23" s="67"/>
      <c r="K23" s="17"/>
      <c r="L23" s="17"/>
    </row>
    <row r="24" spans="1:10" ht="15.75">
      <c r="A24" s="34" t="s">
        <v>1</v>
      </c>
      <c r="B24" s="49"/>
      <c r="C24" s="49"/>
      <c r="D24" s="49"/>
      <c r="E24" s="50">
        <v>492950.6</v>
      </c>
      <c r="F24" s="32"/>
      <c r="G24" s="73">
        <v>671969.64</v>
      </c>
      <c r="H24" s="73">
        <v>105935.34</v>
      </c>
      <c r="I24" s="73">
        <f aca="true" t="shared" si="2" ref="I24:I29">SUM(G24:H24)</f>
        <v>777904.98</v>
      </c>
      <c r="J24" s="73">
        <f>I24/H5</f>
        <v>3.9951363288532353</v>
      </c>
    </row>
    <row r="25" spans="1:10" ht="31.5">
      <c r="A25" s="37" t="s">
        <v>27</v>
      </c>
      <c r="B25" s="49"/>
      <c r="C25" s="49"/>
      <c r="D25" s="49"/>
      <c r="E25" s="50">
        <v>744991.9</v>
      </c>
      <c r="F25" s="32"/>
      <c r="G25" s="73">
        <v>683800.54</v>
      </c>
      <c r="H25" s="73">
        <v>61803.91</v>
      </c>
      <c r="I25" s="73">
        <f t="shared" si="2"/>
        <v>745604.4500000001</v>
      </c>
      <c r="J25" s="73">
        <f>I25/H6</f>
        <v>2.667398086038816</v>
      </c>
    </row>
    <row r="26" spans="1:10" ht="31.5">
      <c r="A26" s="37" t="s">
        <v>28</v>
      </c>
      <c r="B26" s="49"/>
      <c r="C26" s="49"/>
      <c r="D26" s="49"/>
      <c r="E26" s="50">
        <v>557226</v>
      </c>
      <c r="F26" s="16"/>
      <c r="G26" s="73">
        <f>G25-153556.45+6000</f>
        <v>536244.0900000001</v>
      </c>
      <c r="H26" s="73">
        <v>61803.91</v>
      </c>
      <c r="I26" s="73">
        <f t="shared" si="2"/>
        <v>598048.0000000001</v>
      </c>
      <c r="J26" s="73">
        <f aca="true" t="shared" si="3" ref="J26:J36">I26/H6</f>
        <v>2.1395152490832667</v>
      </c>
    </row>
    <row r="27" spans="1:10" ht="15.75">
      <c r="A27" s="34" t="s">
        <v>3</v>
      </c>
      <c r="B27" s="49"/>
      <c r="C27" s="49"/>
      <c r="D27" s="49"/>
      <c r="E27" s="50">
        <v>129644.3</v>
      </c>
      <c r="F27" s="16"/>
      <c r="G27" s="73">
        <v>154395.46</v>
      </c>
      <c r="H27" s="73">
        <v>83313.47</v>
      </c>
      <c r="I27" s="73">
        <f t="shared" si="2"/>
        <v>237708.93</v>
      </c>
      <c r="J27" s="73">
        <f t="shared" si="3"/>
        <v>3.4434101082091173</v>
      </c>
    </row>
    <row r="28" spans="1:10" ht="15.75">
      <c r="A28" s="34" t="s">
        <v>4</v>
      </c>
      <c r="B28" s="49"/>
      <c r="C28" s="49"/>
      <c r="D28" s="49"/>
      <c r="E28" s="51">
        <v>100250.2</v>
      </c>
      <c r="F28" s="16"/>
      <c r="G28" s="74">
        <v>327397.4</v>
      </c>
      <c r="H28" s="74">
        <v>82686.03</v>
      </c>
      <c r="I28" s="73">
        <f t="shared" si="2"/>
        <v>410083.43000000005</v>
      </c>
      <c r="J28" s="74">
        <f t="shared" si="3"/>
        <v>2.5437525122199345</v>
      </c>
    </row>
    <row r="29" spans="1:10" ht="15.75">
      <c r="A29" s="40" t="s">
        <v>5</v>
      </c>
      <c r="B29" s="49"/>
      <c r="C29" s="49"/>
      <c r="D29" s="49"/>
      <c r="E29" s="52">
        <v>43716.3</v>
      </c>
      <c r="F29" s="15"/>
      <c r="G29" s="75">
        <v>42045.77</v>
      </c>
      <c r="H29" s="75">
        <v>120788</v>
      </c>
      <c r="I29" s="73">
        <f t="shared" si="2"/>
        <v>162833.77</v>
      </c>
      <c r="J29" s="75">
        <f t="shared" si="3"/>
        <v>4.6109975500455604</v>
      </c>
    </row>
    <row r="30" spans="1:10" ht="15.75">
      <c r="A30" s="40" t="s">
        <v>6</v>
      </c>
      <c r="B30" s="49"/>
      <c r="C30" s="49"/>
      <c r="D30" s="49"/>
      <c r="E30" s="52">
        <v>2295.15</v>
      </c>
      <c r="F30" s="15"/>
      <c r="G30" s="75">
        <v>5163.35</v>
      </c>
      <c r="H30" s="75"/>
      <c r="I30" s="73">
        <f aca="true" t="shared" si="4" ref="I30:I35">SUM(G30:H30)</f>
        <v>5163.35</v>
      </c>
      <c r="J30" s="75">
        <f t="shared" si="3"/>
        <v>1.0256952721493842</v>
      </c>
    </row>
    <row r="31" spans="1:10" ht="15.75">
      <c r="A31" s="40" t="s">
        <v>7</v>
      </c>
      <c r="B31" s="49"/>
      <c r="C31" s="49"/>
      <c r="D31" s="49"/>
      <c r="E31" s="52">
        <v>35458.5</v>
      </c>
      <c r="F31" s="15"/>
      <c r="G31" s="75">
        <v>33727.15</v>
      </c>
      <c r="H31" s="75">
        <f>2228.9+1820</f>
        <v>4048.9</v>
      </c>
      <c r="I31" s="73">
        <f t="shared" si="4"/>
        <v>37776.05</v>
      </c>
      <c r="J31" s="75">
        <f t="shared" si="3"/>
        <v>1.6418902770243602</v>
      </c>
    </row>
    <row r="32" spans="1:10" ht="15.75">
      <c r="A32" s="40" t="s">
        <v>8</v>
      </c>
      <c r="B32" s="49"/>
      <c r="C32" s="49"/>
      <c r="D32" s="49"/>
      <c r="E32" s="52">
        <v>14976.6</v>
      </c>
      <c r="F32" s="15"/>
      <c r="G32" s="75">
        <v>13985.38</v>
      </c>
      <c r="H32" s="75">
        <f>1873+2800</f>
        <v>4673</v>
      </c>
      <c r="I32" s="73">
        <f t="shared" si="4"/>
        <v>18658.379999999997</v>
      </c>
      <c r="J32" s="75">
        <f t="shared" si="3"/>
        <v>0.9834435083503907</v>
      </c>
    </row>
    <row r="33" spans="1:10" ht="15.75">
      <c r="A33" s="40" t="s">
        <v>9</v>
      </c>
      <c r="B33" s="49"/>
      <c r="C33" s="49"/>
      <c r="D33" s="49"/>
      <c r="E33" s="52">
        <v>36991.8</v>
      </c>
      <c r="F33" s="15"/>
      <c r="G33" s="75">
        <v>35826.7</v>
      </c>
      <c r="H33" s="75">
        <v>9438</v>
      </c>
      <c r="I33" s="73">
        <f t="shared" si="4"/>
        <v>45264.7</v>
      </c>
      <c r="J33" s="75">
        <f t="shared" si="3"/>
        <v>1.9927228703499889</v>
      </c>
    </row>
    <row r="34" spans="1:10" ht="15.75">
      <c r="A34" s="40" t="s">
        <v>10</v>
      </c>
      <c r="B34" s="49"/>
      <c r="C34" s="49"/>
      <c r="D34" s="49"/>
      <c r="E34" s="52">
        <v>22793.3</v>
      </c>
      <c r="F34" s="15"/>
      <c r="G34" s="75">
        <v>20402.5</v>
      </c>
      <c r="H34" s="75">
        <v>1961</v>
      </c>
      <c r="I34" s="73">
        <f t="shared" si="4"/>
        <v>22363.5</v>
      </c>
      <c r="J34" s="75">
        <f t="shared" si="3"/>
        <v>1.1315353312471144</v>
      </c>
    </row>
    <row r="35" spans="1:10" ht="15.75">
      <c r="A35" s="42" t="s">
        <v>25</v>
      </c>
      <c r="B35" s="49"/>
      <c r="C35" s="49"/>
      <c r="D35" s="49"/>
      <c r="E35" s="53">
        <v>27486.95</v>
      </c>
      <c r="F35" s="15"/>
      <c r="G35" s="76">
        <v>27205.9</v>
      </c>
      <c r="H35" s="76">
        <v>900</v>
      </c>
      <c r="I35" s="73">
        <f t="shared" si="4"/>
        <v>28105.9</v>
      </c>
      <c r="J35" s="75">
        <f t="shared" si="3"/>
        <v>1.545453952506681</v>
      </c>
    </row>
    <row r="36" spans="1:10" ht="16.5" thickBot="1">
      <c r="A36" s="54" t="s">
        <v>11</v>
      </c>
      <c r="B36" s="55"/>
      <c r="C36" s="55"/>
      <c r="D36" s="55"/>
      <c r="E36" s="56">
        <v>183718.6</v>
      </c>
      <c r="F36" s="16"/>
      <c r="G36" s="77">
        <f>SUM(G29:G35)</f>
        <v>178356.74999999997</v>
      </c>
      <c r="H36" s="77">
        <f>SUM(H29:H35)</f>
        <v>141808.9</v>
      </c>
      <c r="I36" s="77">
        <f>SUM(I29:I35)</f>
        <v>320165.65</v>
      </c>
      <c r="J36" s="73">
        <f t="shared" si="3"/>
        <v>2.239023877806784</v>
      </c>
    </row>
    <row r="37" spans="1:10" ht="17.25" thickBot="1" thickTop="1">
      <c r="A37" s="25" t="s">
        <v>13</v>
      </c>
      <c r="B37" s="57"/>
      <c r="C37" s="57"/>
      <c r="D37" s="57"/>
      <c r="E37" s="58">
        <v>1651555.6</v>
      </c>
      <c r="F37" s="72"/>
      <c r="G37" s="78">
        <v>2015919.6</v>
      </c>
      <c r="H37" s="79">
        <v>475547.65</v>
      </c>
      <c r="I37" s="78">
        <v>2491467.25</v>
      </c>
      <c r="J37" s="78"/>
    </row>
    <row r="38" spans="5:8" ht="15.75">
      <c r="E38" s="8"/>
      <c r="F38" s="2"/>
      <c r="G38" s="8"/>
      <c r="H38" s="2"/>
    </row>
    <row r="39" ht="12.75">
      <c r="A39" s="33" t="s">
        <v>26</v>
      </c>
    </row>
  </sheetData>
  <mergeCells count="1">
    <mergeCell ref="B2:D2"/>
  </mergeCells>
  <printOptions/>
  <pageMargins left="0.75" right="0.75" top="1" bottom="1" header="0.4921259845" footer="0.4921259845"/>
  <pageSetup fitToHeight="1" fitToWidth="1" horizontalDpi="600" verticalDpi="600" orientation="landscape" paperSize="9" scale="51" r:id="rId1"/>
  <headerFooter alignWithMargins="0">
    <oddHeader>&amp;CLVR Museen
Gesamt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 Petra</dc:creator>
  <cp:keywords/>
  <dc:description/>
  <cp:lastModifiedBy>InfoKom</cp:lastModifiedBy>
  <cp:lastPrinted>2006-12-01T08:18:44Z</cp:lastPrinted>
  <dcterms:created xsi:type="dcterms:W3CDTF">2006-01-23T07:23:41Z</dcterms:created>
  <dcterms:modified xsi:type="dcterms:W3CDTF">2007-01-09T12:17:27Z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751418183</vt:i4>
  </property>
  <property fmtid="{D5CDD505-2E9C-101B-9397-08002B2CF9AE}" pid="3" name="_EmailSubject">
    <vt:lpwstr>VorlageBesucherstatistikJanDez2006.xls</vt:lpwstr>
  </property>
  <property fmtid="{D5CDD505-2E9C-101B-9397-08002B2CF9AE}" pid="4" name="_AuthorEmail">
    <vt:lpwstr>m.debbagh@rheinlandkultur.de</vt:lpwstr>
  </property>
  <property fmtid="{D5CDD505-2E9C-101B-9397-08002B2CF9AE}" pid="5" name="_AuthorEmailDisplayName">
    <vt:lpwstr>Debbagh, Monir</vt:lpwstr>
  </property>
  <property fmtid="{D5CDD505-2E9C-101B-9397-08002B2CF9AE}" pid="6" name="_PreviousAdHocReviewCycleID">
    <vt:i4>751418183</vt:i4>
  </property>
  <property fmtid="{D5CDD505-2E9C-101B-9397-08002B2CF9AE}" pid="7" name="_ReviewingToolsShownOnce">
    <vt:lpwstr/>
  </property>
</Properties>
</file>